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971" activeTab="0"/>
  </bookViews>
  <sheets>
    <sheet name="Fall 1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<sst xmlns="http://schemas.openxmlformats.org/spreadsheetml/2006/main" count="66" uniqueCount="59">
  <si>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Bruttogehalt:</t>
  </si>
  <si>
    <t>+ vL-AG</t>
  </si>
  <si>
    <t>= st + sv Gehalt</t>
  </si>
  <si>
    <t>- Soli</t>
  </si>
  <si>
    <t>- KiSt.</t>
  </si>
  <si>
    <t>- KV</t>
  </si>
  <si>
    <t>- RV</t>
  </si>
  <si>
    <t>- AV</t>
  </si>
  <si>
    <t>- PV</t>
  </si>
  <si>
    <t>= Nettogehalt</t>
  </si>
  <si>
    <t>- vS</t>
  </si>
  <si>
    <t>- Vorschuss</t>
  </si>
  <si>
    <t>= Überweisung</t>
  </si>
  <si>
    <t>%</t>
  </si>
  <si>
    <t>€</t>
  </si>
  <si>
    <t>West</t>
  </si>
  <si>
    <t>Ost</t>
  </si>
  <si>
    <t>vL-AG =</t>
  </si>
  <si>
    <t>Soli =</t>
  </si>
  <si>
    <t>vS =</t>
  </si>
  <si>
    <r>
      <t>RV =</t>
    </r>
    <r>
      <rPr>
        <sz val="11"/>
        <rFont val="Calibri"/>
        <family val="2"/>
      </rPr>
      <t xml:space="preserve"> </t>
    </r>
  </si>
  <si>
    <t>KV =</t>
  </si>
  <si>
    <t>PV =</t>
  </si>
  <si>
    <t>AV =</t>
  </si>
  <si>
    <t>- Lohnsteuer</t>
  </si>
  <si>
    <t>KiSt. =</t>
  </si>
  <si>
    <t>st + sv Gehalt =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</si>
  <si>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</si>
  <si>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</si>
  <si>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</si>
  <si>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</si>
  <si>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</si>
  <si>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</si>
  <si>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</si>
  <si>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</si>
  <si>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</si>
  <si>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</si>
  <si>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</si>
  <si>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</si>
  <si>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</si>
  <si>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</si>
  <si>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Name: </t>
  </si>
  <si>
    <t>Datum:</t>
  </si>
  <si>
    <t>Solidaritätszuschlag
5,5 % der Lohnsteuer</t>
  </si>
  <si>
    <t>Note:</t>
  </si>
  <si>
    <t>steuer- und sozialversicherungs-
pflichtiges Gehalt</t>
  </si>
  <si>
    <t>Nettogehaltsberechnung</t>
  </si>
  <si>
    <t xml:space="preserve">Erreichte Punktzahl: </t>
  </si>
  <si>
    <t>Ergebnis in Prozent:</t>
  </si>
  <si>
    <t>vermögenswirksames Sparen (40 €)</t>
  </si>
  <si>
    <t>vermögenswirksame Leistung 
des Arbeitgebers (20 €)</t>
  </si>
  <si>
    <t>bereits berechnet:</t>
  </si>
  <si>
    <t>Pflegeversicherung = 2,55 % (2,8 % für Kinderlose) Grenze wie bei der KV</t>
  </si>
  <si>
    <t>Rentenversicherung (18,7 %)
Beitragsbemessungsgrenze = 6.350 € (W) u. 5.700€ (O)</t>
  </si>
  <si>
    <t>Arbeitslosenversicherung (3,0 %)
Beitragsbemessungsgrenze wie bei der RV</t>
  </si>
  <si>
    <t>Krankenversicherung (14,6 %)
Zusatzbeiträge (1,1 %)
Beitragsbemessungsgrenze: 4.350,00 €</t>
  </si>
  <si>
    <r>
      <rPr>
        <b/>
        <sz val="14"/>
        <color indexed="10"/>
        <rFont val="Arial"/>
        <family val="2"/>
      </rPr>
      <t>Fall 3:</t>
    </r>
    <r>
      <rPr>
        <sz val="14"/>
        <rFont val="Arial"/>
        <family val="2"/>
      </rPr>
      <t xml:space="preserve"> </t>
    </r>
  </si>
  <si>
    <t>Kirchensteuer. 8% von der Lohnsteuer 
in By und BW, 9% in allen anderen Bundesländern</t>
  </si>
  <si>
    <t>Arbeitnehmer in BW
ledig - ohne Kinder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</si>
</sst>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.000"/>
    <numFmt numFmtId="167" formatCode="0.0000"/>
    <numFmt numFmtId="168" formatCode="0.00000"/>
    <numFmt numFmtId="169" formatCode="0.000000"/>
    <numFmt numFmtId="170" formatCode="#,##0.00\ &quot;€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0.000%"/>
    <numFmt numFmtId="177" formatCode="_-* #,##0.000\ &quot;€&quot;_-;\-* #,##0.000\ &quot;€&quot;_-;_-* &quot;-&quot;???\ &quot;€&quot;_-;_-@_-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48"/>
      <name val="Arial"/>
      <family val="2"/>
    </font>
    <font>
      <b/>
      <u val="single"/>
      <sz val="16"/>
      <color indexed="4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2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E2F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3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105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1" fillId="18" borderId="0" xfId="0" applyNumberFormat="1" applyFont="1" applyFill="1" applyBorder="1" applyAlignment="1" applyProtection="1">
      <alignment horizontal="left" vertical="center"/>
      <protection hidden="1"/>
    </xf>
    <xf numFmtId="0" fontId="18" fillId="18" borderId="11" xfId="0" applyNumberFormat="1" applyFont="1" applyFill="1" applyBorder="1" applyAlignment="1" applyProtection="1">
      <alignment horizontal="center" vertical="center"/>
      <protection hidden="1"/>
    </xf>
    <xf numFmtId="0" fontId="18" fillId="18" borderId="12" xfId="0" applyNumberFormat="1" applyFont="1" applyFill="1" applyBorder="1" applyAlignment="1" applyProtection="1">
      <alignment horizontal="center" vertical="center"/>
      <protection hidden="1"/>
    </xf>
    <xf numFmtId="1" fontId="19" fillId="18" borderId="12" xfId="0" applyNumberFormat="1" applyFont="1" applyFill="1" applyBorder="1" applyAlignment="1" applyProtection="1">
      <alignment horizontal="center" vertical="center"/>
      <protection hidden="1"/>
    </xf>
    <xf numFmtId="0" fontId="18" fillId="18" borderId="13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left" vertical="center"/>
      <protection hidden="1"/>
    </xf>
    <xf numFmtId="0" fontId="32" fillId="18" borderId="12" xfId="0" applyNumberFormat="1" applyFont="1" applyFill="1" applyBorder="1" applyAlignment="1" applyProtection="1">
      <alignment horizontal="left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18" borderId="12" xfId="0" applyNumberFormat="1" applyFont="1" applyFill="1" applyBorder="1" applyAlignment="1" applyProtection="1">
      <alignment horizontal="center" vertical="center"/>
      <protection hidden="1"/>
    </xf>
    <xf numFmtId="10" fontId="31" fillId="19" borderId="14" xfId="62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right" vertical="center"/>
      <protection hidden="1"/>
    </xf>
    <xf numFmtId="0" fontId="28" fillId="18" borderId="15" xfId="0" applyNumberFormat="1" applyFont="1" applyFill="1" applyBorder="1" applyAlignment="1" applyProtection="1">
      <alignment horizontal="left" vertical="center" indent="1"/>
      <protection hidden="1"/>
    </xf>
    <xf numFmtId="0" fontId="28" fillId="18" borderId="0" xfId="0" applyNumberFormat="1" applyFont="1" applyFill="1" applyBorder="1" applyAlignment="1" applyProtection="1">
      <alignment horizontal="left" vertical="center" indent="1"/>
      <protection hidden="1"/>
    </xf>
    <xf numFmtId="0" fontId="26" fillId="18" borderId="0" xfId="0" applyNumberFormat="1" applyFont="1" applyFill="1" applyBorder="1" applyAlignment="1" applyProtection="1">
      <alignment horizontal="left" vertical="center" indent="1"/>
      <protection hidden="1"/>
    </xf>
    <xf numFmtId="44" fontId="22" fillId="0" borderId="14" xfId="71" applyFont="1" applyFill="1" applyBorder="1" applyAlignment="1" applyProtection="1">
      <alignment horizontal="center" vertical="center"/>
      <protection locked="0"/>
    </xf>
    <xf numFmtId="10" fontId="31" fillId="0" borderId="14" xfId="62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44" fontId="22" fillId="20" borderId="14" xfId="71" applyFont="1" applyFill="1" applyBorder="1" applyAlignment="1" applyProtection="1">
      <alignment horizontal="center" vertical="center"/>
      <protection locked="0"/>
    </xf>
    <xf numFmtId="0" fontId="18" fillId="18" borderId="16" xfId="0" applyNumberFormat="1" applyFont="1" applyFill="1" applyBorder="1" applyAlignment="1" applyProtection="1">
      <alignment horizontal="center" vertical="center"/>
      <protection hidden="1"/>
    </xf>
    <xf numFmtId="0" fontId="18" fillId="18" borderId="17" xfId="0" applyNumberFormat="1" applyFont="1" applyFill="1" applyBorder="1" applyAlignment="1" applyProtection="1">
      <alignment horizontal="center" vertical="center"/>
      <protection hidden="1"/>
    </xf>
    <xf numFmtId="0" fontId="33" fillId="18" borderId="17" xfId="0" applyNumberFormat="1" applyFont="1" applyFill="1" applyBorder="1" applyAlignment="1" applyProtection="1">
      <alignment horizontal="center" vertical="center"/>
      <protection hidden="1"/>
    </xf>
    <xf numFmtId="0" fontId="32" fillId="18" borderId="17" xfId="0" applyNumberFormat="1" applyFont="1" applyFill="1" applyBorder="1" applyAlignment="1" applyProtection="1">
      <alignment horizontal="left" vertical="center"/>
      <protection hidden="1"/>
    </xf>
    <xf numFmtId="1" fontId="24" fillId="18" borderId="17" xfId="0" applyNumberFormat="1" applyFont="1" applyFill="1" applyBorder="1" applyAlignment="1" applyProtection="1">
      <alignment horizontal="right" vertical="center"/>
      <protection hidden="1"/>
    </xf>
    <xf numFmtId="0" fontId="20" fillId="18" borderId="17" xfId="0" applyNumberFormat="1" applyFont="1" applyFill="1" applyBorder="1" applyAlignment="1" applyProtection="1">
      <alignment horizontal="right" vertical="center"/>
      <protection hidden="1"/>
    </xf>
    <xf numFmtId="0" fontId="18" fillId="18" borderId="17" xfId="0" applyNumberFormat="1" applyFont="1" applyFill="1" applyBorder="1" applyAlignment="1" applyProtection="1">
      <alignment horizontal="right" vertical="center"/>
      <protection hidden="1"/>
    </xf>
    <xf numFmtId="0" fontId="18" fillId="18" borderId="18" xfId="0" applyNumberFormat="1" applyFont="1" applyFill="1" applyBorder="1" applyAlignment="1" applyProtection="1">
      <alignment horizontal="right" vertical="center"/>
      <protection hidden="1"/>
    </xf>
    <xf numFmtId="0" fontId="26" fillId="0" borderId="19" xfId="62" applyNumberFormat="1" applyFont="1" applyFill="1" applyBorder="1" applyAlignment="1" applyProtection="1">
      <alignment horizontal="center" vertical="center"/>
      <protection hidden="1"/>
    </xf>
    <xf numFmtId="9" fontId="23" fillId="0" borderId="19" xfId="62" applyFont="1" applyFill="1" applyBorder="1" applyAlignment="1" applyProtection="1">
      <alignment horizontal="center" vertical="center"/>
      <protection hidden="1"/>
    </xf>
    <xf numFmtId="0" fontId="18" fillId="18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14" xfId="0" applyNumberFormat="1" applyFont="1" applyFill="1" applyBorder="1" applyAlignment="1" applyProtection="1">
      <alignment horizontal="right" vertical="center" indent="1"/>
      <protection locked="0"/>
    </xf>
    <xf numFmtId="0" fontId="36" fillId="21" borderId="14" xfId="0" applyNumberFormat="1" applyFont="1" applyFill="1" applyBorder="1" applyAlignment="1" applyProtection="1">
      <alignment horizontal="center" vertical="center"/>
      <protection hidden="1"/>
    </xf>
    <xf numFmtId="0" fontId="36" fillId="21" borderId="21" xfId="0" applyNumberFormat="1" applyFont="1" applyFill="1" applyBorder="1" applyAlignment="1" applyProtection="1">
      <alignment horizontal="center" vertical="center"/>
      <protection hidden="1"/>
    </xf>
    <xf numFmtId="0" fontId="41" fillId="0" borderId="14" xfId="0" applyNumberFormat="1" applyFont="1" applyFill="1" applyBorder="1" applyAlignment="1" applyProtection="1">
      <alignment horizontal="center" vertical="center"/>
      <protection hidden="1"/>
    </xf>
    <xf numFmtId="0" fontId="35" fillId="21" borderId="14" xfId="0" applyNumberFormat="1" applyFont="1" applyFill="1" applyBorder="1" applyAlignment="1" applyProtection="1">
      <alignment horizontal="center" vertical="center"/>
      <protection hidden="1"/>
    </xf>
    <xf numFmtId="44" fontId="17" fillId="0" borderId="0" xfId="71" applyFont="1" applyFill="1" applyBorder="1" applyAlignment="1" applyProtection="1">
      <alignment horizontal="left" vertical="center"/>
      <protection hidden="1"/>
    </xf>
    <xf numFmtId="0" fontId="20" fillId="18" borderId="0" xfId="0" applyNumberFormat="1" applyFont="1" applyFill="1" applyBorder="1" applyAlignment="1" applyProtection="1">
      <alignment horizontal="right" vertical="center" indent="1"/>
      <protection hidden="1"/>
    </xf>
    <xf numFmtId="0" fontId="42" fillId="0" borderId="0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  <xf numFmtId="9" fontId="42" fillId="0" borderId="0" xfId="62" applyFont="1" applyFill="1" applyBorder="1" applyAlignment="1" applyProtection="1">
      <alignment horizontal="left" vertical="center"/>
      <protection hidden="1"/>
    </xf>
    <xf numFmtId="2" fontId="42" fillId="0" borderId="0" xfId="62" applyNumberFormat="1" applyFont="1" applyFill="1" applyBorder="1" applyAlignment="1" applyProtection="1">
      <alignment horizontal="center" vertical="center"/>
      <protection hidden="1"/>
    </xf>
    <xf numFmtId="44" fontId="42" fillId="0" borderId="0" xfId="71" applyFont="1" applyFill="1" applyBorder="1" applyAlignment="1" applyProtection="1">
      <alignment horizontal="left" vertical="center"/>
      <protection hidden="1"/>
    </xf>
    <xf numFmtId="0" fontId="42" fillId="0" borderId="0" xfId="71" applyNumberFormat="1" applyFont="1" applyFill="1" applyBorder="1" applyAlignment="1" applyProtection="1">
      <alignment horizontal="center" vertical="center"/>
      <protection hidden="1"/>
    </xf>
    <xf numFmtId="9" fontId="42" fillId="0" borderId="0" xfId="62" applyFont="1" applyFill="1" applyBorder="1" applyAlignment="1" applyProtection="1">
      <alignment horizontal="center" vertical="center"/>
      <protection hidden="1"/>
    </xf>
    <xf numFmtId="9" fontId="42" fillId="0" borderId="0" xfId="62" applyFont="1" applyFill="1" applyBorder="1" applyAlignment="1" applyProtection="1">
      <alignment horizontal="left" vertical="center" indent="1"/>
      <protection hidden="1"/>
    </xf>
    <xf numFmtId="1" fontId="42" fillId="0" borderId="0" xfId="62" applyNumberFormat="1" applyFont="1" applyFill="1" applyBorder="1" applyAlignment="1" applyProtection="1">
      <alignment horizontal="center" vertical="center"/>
      <protection hidden="1"/>
    </xf>
    <xf numFmtId="44" fontId="42" fillId="0" borderId="0" xfId="71" applyFont="1" applyFill="1" applyBorder="1" applyAlignment="1" applyProtection="1">
      <alignment horizontal="left" vertical="center" indent="1"/>
      <protection hidden="1"/>
    </xf>
    <xf numFmtId="0" fontId="42" fillId="0" borderId="0" xfId="0" applyNumberFormat="1" applyFont="1" applyFill="1" applyBorder="1" applyAlignment="1" applyProtection="1" quotePrefix="1">
      <alignment horizontal="left" vertical="center"/>
      <protection hidden="1"/>
    </xf>
    <xf numFmtId="176" fontId="42" fillId="0" borderId="0" xfId="62" applyNumberFormat="1" applyFont="1" applyFill="1" applyBorder="1" applyAlignment="1" applyProtection="1">
      <alignment horizontal="left" vertical="center" indent="1"/>
      <protection hidden="1"/>
    </xf>
    <xf numFmtId="9" fontId="42" fillId="0" borderId="0" xfId="62" applyFont="1" applyAlignment="1">
      <alignment vertical="center"/>
    </xf>
    <xf numFmtId="0" fontId="42" fillId="0" borderId="0" xfId="62" applyNumberFormat="1" applyFont="1" applyAlignment="1">
      <alignment horizontal="center" vertical="center"/>
    </xf>
    <xf numFmtId="0" fontId="30" fillId="22" borderId="0" xfId="0" applyFont="1" applyFill="1" applyBorder="1" applyAlignment="1">
      <alignment horizontal="right" vertical="top"/>
    </xf>
    <xf numFmtId="0" fontId="29" fillId="22" borderId="0" xfId="0" applyFont="1" applyFill="1" applyBorder="1" applyAlignment="1">
      <alignment horizontal="left" vertical="top" indent="1"/>
    </xf>
    <xf numFmtId="0" fontId="29" fillId="22" borderId="20" xfId="0" applyFont="1" applyFill="1" applyBorder="1" applyAlignment="1">
      <alignment vertical="top"/>
    </xf>
    <xf numFmtId="0" fontId="30" fillId="22" borderId="16" xfId="0" applyFont="1" applyFill="1" applyBorder="1" applyAlignment="1">
      <alignment horizontal="right" vertical="top"/>
    </xf>
    <xf numFmtId="0" fontId="29" fillId="22" borderId="17" xfId="0" applyFont="1" applyFill="1" applyBorder="1" applyAlignment="1">
      <alignment horizontal="left" vertical="top" wrapText="1"/>
    </xf>
    <xf numFmtId="0" fontId="29" fillId="22" borderId="18" xfId="0" applyFont="1" applyFill="1" applyBorder="1" applyAlignment="1">
      <alignment horizontal="left" vertical="top" wrapText="1"/>
    </xf>
    <xf numFmtId="0" fontId="30" fillId="22" borderId="17" xfId="0" applyFont="1" applyFill="1" applyBorder="1" applyAlignment="1">
      <alignment horizontal="right" vertical="top"/>
    </xf>
    <xf numFmtId="0" fontId="31" fillId="23" borderId="14" xfId="0" applyNumberFormat="1" applyFont="1" applyFill="1" applyBorder="1" applyAlignment="1" applyProtection="1">
      <alignment horizontal="center" vertical="center"/>
      <protection hidden="1"/>
    </xf>
    <xf numFmtId="0" fontId="23" fillId="23" borderId="14" xfId="71" applyNumberFormat="1" applyFont="1" applyFill="1" applyBorder="1" applyAlignment="1" applyProtection="1">
      <alignment horizontal="center" vertical="center"/>
      <protection locked="0"/>
    </xf>
    <xf numFmtId="44" fontId="22" fillId="23" borderId="14" xfId="71" applyFont="1" applyFill="1" applyBorder="1" applyAlignment="1" applyProtection="1">
      <alignment horizontal="center" vertical="center"/>
      <protection hidden="1"/>
    </xf>
    <xf numFmtId="0" fontId="43" fillId="23" borderId="14" xfId="0" applyNumberFormat="1" applyFont="1" applyFill="1" applyBorder="1" applyAlignment="1" applyProtection="1">
      <alignment horizontal="center" vertical="center"/>
      <protection hidden="1"/>
    </xf>
    <xf numFmtId="49" fontId="22" fillId="23" borderId="14" xfId="71" applyNumberFormat="1" applyFont="1" applyFill="1" applyBorder="1" applyAlignment="1" applyProtection="1">
      <alignment horizontal="center" vertical="center"/>
      <protection locked="0"/>
    </xf>
    <xf numFmtId="44" fontId="22" fillId="23" borderId="21" xfId="71" applyFont="1" applyFill="1" applyBorder="1" applyAlignment="1" applyProtection="1">
      <alignment horizontal="center" vertical="center"/>
      <protection hidden="1"/>
    </xf>
    <xf numFmtId="0" fontId="23" fillId="23" borderId="14" xfId="0" applyNumberFormat="1" applyFont="1" applyFill="1" applyBorder="1" applyAlignment="1" applyProtection="1">
      <alignment horizontal="center" vertical="center"/>
      <protection locked="0"/>
    </xf>
    <xf numFmtId="0" fontId="22" fillId="23" borderId="14" xfId="0" applyNumberFormat="1" applyFont="1" applyFill="1" applyBorder="1" applyAlignment="1" applyProtection="1">
      <alignment horizontal="center" vertical="center"/>
      <protection hidden="1"/>
    </xf>
    <xf numFmtId="0" fontId="22" fillId="23" borderId="14" xfId="0" applyNumberFormat="1" applyFont="1" applyFill="1" applyBorder="1" applyAlignment="1" applyProtection="1">
      <alignment horizontal="right" vertical="center"/>
      <protection hidden="1"/>
    </xf>
    <xf numFmtId="176" fontId="31" fillId="19" borderId="14" xfId="62" applyNumberFormat="1" applyFont="1" applyFill="1" applyBorder="1" applyAlignment="1" applyProtection="1">
      <alignment horizontal="center" vertical="center"/>
      <protection locked="0"/>
    </xf>
    <xf numFmtId="0" fontId="22" fillId="23" borderId="21" xfId="0" applyNumberFormat="1" applyFont="1" applyFill="1" applyBorder="1" applyAlignment="1" applyProtection="1">
      <alignment horizontal="right" vertical="center" indent="1"/>
      <protection hidden="1"/>
    </xf>
    <xf numFmtId="0" fontId="31" fillId="23" borderId="21" xfId="0" applyNumberFormat="1" applyFont="1" applyFill="1" applyBorder="1" applyAlignment="1" applyProtection="1">
      <alignment horizontal="center" vertical="center"/>
      <protection hidden="1"/>
    </xf>
    <xf numFmtId="0" fontId="22" fillId="23" borderId="22" xfId="0" applyNumberFormat="1" applyFont="1" applyFill="1" applyBorder="1" applyAlignment="1" applyProtection="1">
      <alignment horizontal="right" vertical="center" indent="1"/>
      <protection hidden="1"/>
    </xf>
    <xf numFmtId="0" fontId="22" fillId="23" borderId="23" xfId="0" applyNumberFormat="1" applyFont="1" applyFill="1" applyBorder="1" applyAlignment="1" applyProtection="1">
      <alignment horizontal="right" vertical="center" indent="1"/>
      <protection hidden="1"/>
    </xf>
    <xf numFmtId="0" fontId="30" fillId="22" borderId="15" xfId="0" applyFont="1" applyFill="1" applyBorder="1" applyAlignment="1">
      <alignment horizontal="right" vertical="top"/>
    </xf>
    <xf numFmtId="0" fontId="29" fillId="22" borderId="0" xfId="0" applyFont="1" applyFill="1" applyBorder="1" applyAlignment="1">
      <alignment horizontal="left" vertical="top" wrapText="1" indent="1"/>
    </xf>
    <xf numFmtId="0" fontId="29" fillId="22" borderId="20" xfId="0" applyFont="1" applyFill="1" applyBorder="1" applyAlignment="1">
      <alignment horizontal="left" vertical="top" wrapText="1" indent="1"/>
    </xf>
    <xf numFmtId="0" fontId="20" fillId="18" borderId="0" xfId="0" applyNumberFormat="1" applyFont="1" applyFill="1" applyBorder="1" applyAlignment="1" applyProtection="1">
      <alignment horizontal="right" vertical="center" indent="1"/>
      <protection hidden="1"/>
    </xf>
    <xf numFmtId="0" fontId="35" fillId="23" borderId="21" xfId="0" applyNumberFormat="1" applyFont="1" applyFill="1" applyBorder="1" applyAlignment="1" applyProtection="1">
      <alignment horizontal="right" vertical="center" indent="1"/>
      <protection hidden="1"/>
    </xf>
    <xf numFmtId="0" fontId="35" fillId="23" borderId="23" xfId="0" applyNumberFormat="1" applyFont="1" applyFill="1" applyBorder="1" applyAlignment="1" applyProtection="1">
      <alignment horizontal="right" vertical="center" indent="1"/>
      <protection hidden="1"/>
    </xf>
    <xf numFmtId="0" fontId="29" fillId="22" borderId="11" xfId="0" applyFont="1" applyFill="1" applyBorder="1" applyAlignment="1">
      <alignment horizontal="left" vertical="top"/>
    </xf>
    <xf numFmtId="0" fontId="29" fillId="22" borderId="12" xfId="0" applyFont="1" applyFill="1" applyBorder="1" applyAlignment="1">
      <alignment horizontal="left" vertical="top"/>
    </xf>
    <xf numFmtId="0" fontId="29" fillId="22" borderId="13" xfId="0" applyFont="1" applyFill="1" applyBorder="1" applyAlignment="1">
      <alignment horizontal="left" vertical="top"/>
    </xf>
    <xf numFmtId="0" fontId="29" fillId="22" borderId="0" xfId="0" applyFont="1" applyFill="1" applyBorder="1" applyAlignment="1">
      <alignment horizontal="left" vertical="top"/>
    </xf>
    <xf numFmtId="0" fontId="29" fillId="22" borderId="20" xfId="0" applyFont="1" applyFill="1" applyBorder="1" applyAlignment="1">
      <alignment horizontal="left" vertical="top"/>
    </xf>
    <xf numFmtId="0" fontId="18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30" fillId="22" borderId="0" xfId="0" applyFont="1" applyFill="1" applyBorder="1" applyAlignment="1">
      <alignment horizontal="right" vertical="top"/>
    </xf>
    <xf numFmtId="0" fontId="31" fillId="24" borderId="12" xfId="0" applyNumberFormat="1" applyFont="1" applyFill="1" applyBorder="1" applyAlignment="1" applyProtection="1">
      <alignment horizontal="left" vertical="center" wrapText="1" indent="1"/>
      <protection hidden="1"/>
    </xf>
    <xf numFmtId="0" fontId="31" fillId="24" borderId="13" xfId="0" applyNumberFormat="1" applyFont="1" applyFill="1" applyBorder="1" applyAlignment="1" applyProtection="1">
      <alignment horizontal="left" vertical="center" wrapText="1" indent="1"/>
      <protection hidden="1"/>
    </xf>
    <xf numFmtId="0" fontId="31" fillId="24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31" fillId="24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20" fillId="0" borderId="21" xfId="0" applyNumberFormat="1" applyFont="1" applyFill="1" applyBorder="1" applyAlignment="1" applyProtection="1">
      <alignment horizontal="right" vertical="center" indent="1"/>
      <protection hidden="1"/>
    </xf>
    <xf numFmtId="0" fontId="20" fillId="0" borderId="23" xfId="0" applyNumberFormat="1" applyFont="1" applyFill="1" applyBorder="1" applyAlignment="1" applyProtection="1">
      <alignment horizontal="right" vertical="center" indent="1"/>
      <protection hidden="1"/>
    </xf>
    <xf numFmtId="0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0" borderId="22" xfId="0" applyNumberFormat="1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35" fillId="24" borderId="21" xfId="0" applyNumberFormat="1" applyFont="1" applyFill="1" applyBorder="1" applyAlignment="1" applyProtection="1">
      <alignment horizontal="center" vertical="center"/>
      <protection hidden="1"/>
    </xf>
    <xf numFmtId="0" fontId="35" fillId="24" borderId="22" xfId="0" applyNumberFormat="1" applyFont="1" applyFill="1" applyBorder="1" applyAlignment="1" applyProtection="1">
      <alignment horizontal="center" vertical="center"/>
      <protection hidden="1"/>
    </xf>
    <xf numFmtId="0" fontId="35" fillId="24" borderId="23" xfId="0" applyNumberFormat="1" applyFont="1" applyFill="1" applyBorder="1" applyAlignment="1" applyProtection="1">
      <alignment horizontal="center" vertical="center"/>
      <protection hidden="1"/>
    </xf>
    <xf numFmtId="0" fontId="35" fillId="24" borderId="24" xfId="0" applyNumberFormat="1" applyFont="1" applyFill="1" applyBorder="1" applyAlignment="1" applyProtection="1">
      <alignment horizontal="center" vertical="center"/>
      <protection hidden="1"/>
    </xf>
    <xf numFmtId="0" fontId="20" fillId="0" borderId="14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</cellXfs>
  <cellStyles count="6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gebnis 1" xfId="56"/>
    <cellStyle name="Erklärender Text" xfId="57"/>
    <cellStyle name="Gut" xfId="58"/>
    <cellStyle name="Comma" xfId="59"/>
    <cellStyle name="Neutral" xfId="60"/>
    <cellStyle name="Notiz" xfId="61"/>
    <cellStyle name="Percent" xfId="62"/>
    <cellStyle name="Schlecht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4</xdr:row>
      <xdr:rowOff>38100</xdr:rowOff>
    </xdr:from>
    <xdr:to>
      <xdr:col>7</xdr:col>
      <xdr:colOff>495300</xdr:colOff>
      <xdr:row>6</xdr:row>
      <xdr:rowOff>28575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00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RowColHeaders="0" tabSelected="1" showOutlineSymbols="0" zoomScale="115" zoomScaleNormal="115" zoomScalePageLayoutView="0" workbookViewId="0" topLeftCell="A1">
      <selection activeCell="B12" sqref="B12:C13"/>
    </sheetView>
  </sheetViews>
  <sheetFormatPr defaultColWidth="4.7109375" defaultRowHeight="30" customHeight="1"/>
  <cols>
    <col min="1" max="1" width="9.421875" style="1" customWidth="1"/>
    <col min="2" max="2" width="9.57421875" style="1" customWidth="1"/>
    <col min="3" max="3" width="13.421875" style="2" customWidth="1"/>
    <col min="4" max="4" width="15.00390625" style="12" customWidth="1"/>
    <col min="5" max="5" width="15.57421875" style="2" customWidth="1"/>
    <col min="6" max="6" width="20.7109375" style="12" customWidth="1"/>
    <col min="7" max="7" width="15.57421875" style="2" customWidth="1"/>
    <col min="8" max="8" width="15.00390625" style="2" customWidth="1"/>
    <col min="9" max="9" width="15.57421875" style="10" customWidth="1"/>
    <col min="10" max="10" width="20.7109375" style="3" customWidth="1"/>
    <col min="11" max="11" width="16.140625" style="3" customWidth="1"/>
    <col min="12" max="16384" width="4.7109375" style="2" customWidth="1"/>
  </cols>
  <sheetData>
    <row r="1" spans="1:11" ht="6.75" customHeight="1" thickBot="1">
      <c r="A1" s="6"/>
      <c r="B1" s="7"/>
      <c r="C1" s="7"/>
      <c r="D1" s="13"/>
      <c r="E1" s="7"/>
      <c r="F1" s="11"/>
      <c r="G1" s="8"/>
      <c r="H1" s="8"/>
      <c r="I1" s="8"/>
      <c r="J1" s="8"/>
      <c r="K1" s="9"/>
    </row>
    <row r="2" spans="1:11" ht="24" customHeight="1" thickBot="1" thickTop="1">
      <c r="A2" s="16" t="s">
        <v>46</v>
      </c>
      <c r="B2" s="17"/>
      <c r="C2" s="4"/>
      <c r="D2" s="18"/>
      <c r="E2" s="5"/>
      <c r="F2" s="40" t="s">
        <v>47</v>
      </c>
      <c r="G2" s="31">
        <f>SUM(E18:E26)+SUM(G16:G26)+SUM(I18:I26)+SUM(K16:K26)</f>
        <v>0</v>
      </c>
      <c r="H2" s="79" t="s">
        <v>48</v>
      </c>
      <c r="I2" s="79"/>
      <c r="J2" s="32">
        <f>G2/Loesung!K81</f>
        <v>0</v>
      </c>
      <c r="K2" s="33"/>
    </row>
    <row r="3" spans="1:11" ht="8.25" customHeight="1" thickTop="1">
      <c r="A3" s="23"/>
      <c r="B3" s="24"/>
      <c r="C3" s="24"/>
      <c r="D3" s="25"/>
      <c r="E3" s="24"/>
      <c r="F3" s="26"/>
      <c r="G3" s="27"/>
      <c r="H3" s="27"/>
      <c r="I3" s="28"/>
      <c r="J3" s="29"/>
      <c r="K3" s="30"/>
    </row>
    <row r="4" spans="1:11" ht="5.25" customHeight="1">
      <c r="A4" s="82"/>
      <c r="B4" s="83"/>
      <c r="C4" s="83"/>
      <c r="D4" s="84"/>
      <c r="E4" s="82"/>
      <c r="F4" s="83"/>
      <c r="G4" s="83"/>
      <c r="H4" s="84"/>
      <c r="I4" s="85"/>
      <c r="J4" s="85"/>
      <c r="K4" s="86"/>
    </row>
    <row r="5" spans="1:11" ht="18" customHeight="1">
      <c r="A5" s="76" t="s">
        <v>17</v>
      </c>
      <c r="B5" s="77" t="s">
        <v>50</v>
      </c>
      <c r="C5" s="77"/>
      <c r="D5" s="78"/>
      <c r="E5" s="76" t="s">
        <v>26</v>
      </c>
      <c r="F5" s="77" t="s">
        <v>45</v>
      </c>
      <c r="G5" s="77"/>
      <c r="H5" s="78"/>
      <c r="I5" s="89" t="s">
        <v>22</v>
      </c>
      <c r="J5" s="77" t="s">
        <v>52</v>
      </c>
      <c r="K5" s="78"/>
    </row>
    <row r="6" spans="1:15" ht="18" customHeight="1">
      <c r="A6" s="76"/>
      <c r="B6" s="77"/>
      <c r="C6" s="77"/>
      <c r="D6" s="78"/>
      <c r="E6" s="76"/>
      <c r="F6" s="77"/>
      <c r="G6" s="77"/>
      <c r="H6" s="78"/>
      <c r="I6" s="89"/>
      <c r="J6" s="77"/>
      <c r="K6" s="78"/>
      <c r="M6" s="21"/>
      <c r="N6" s="21"/>
      <c r="O6" s="21"/>
    </row>
    <row r="7" spans="1:15" ht="18" customHeight="1">
      <c r="A7" s="76" t="s">
        <v>18</v>
      </c>
      <c r="B7" s="77" t="s">
        <v>43</v>
      </c>
      <c r="C7" s="77"/>
      <c r="D7" s="78"/>
      <c r="E7" s="76" t="s">
        <v>20</v>
      </c>
      <c r="F7" s="77" t="s">
        <v>53</v>
      </c>
      <c r="G7" s="77"/>
      <c r="H7" s="78"/>
      <c r="I7" s="89" t="s">
        <v>21</v>
      </c>
      <c r="J7" s="77" t="s">
        <v>55</v>
      </c>
      <c r="K7" s="78"/>
      <c r="M7" s="21"/>
      <c r="N7" s="21"/>
      <c r="O7" s="21"/>
    </row>
    <row r="8" spans="1:11" ht="18" customHeight="1">
      <c r="A8" s="76"/>
      <c r="B8" s="77"/>
      <c r="C8" s="77"/>
      <c r="D8" s="78"/>
      <c r="E8" s="76"/>
      <c r="F8" s="77"/>
      <c r="G8" s="77"/>
      <c r="H8" s="78"/>
      <c r="I8" s="89"/>
      <c r="J8" s="77"/>
      <c r="K8" s="78"/>
    </row>
    <row r="9" spans="1:11" ht="24.75" customHeight="1">
      <c r="A9" s="76" t="s">
        <v>25</v>
      </c>
      <c r="B9" s="77" t="s">
        <v>57</v>
      </c>
      <c r="C9" s="77"/>
      <c r="D9" s="78"/>
      <c r="E9" s="76" t="s">
        <v>23</v>
      </c>
      <c r="F9" s="77" t="s">
        <v>54</v>
      </c>
      <c r="G9" s="77"/>
      <c r="H9" s="78"/>
      <c r="I9" s="89"/>
      <c r="J9" s="77"/>
      <c r="K9" s="78"/>
    </row>
    <row r="10" spans="1:11" ht="24.75" customHeight="1">
      <c r="A10" s="76"/>
      <c r="B10" s="77"/>
      <c r="C10" s="77"/>
      <c r="D10" s="78"/>
      <c r="E10" s="76"/>
      <c r="F10" s="77"/>
      <c r="G10" s="77"/>
      <c r="H10" s="78"/>
      <c r="I10" s="55" t="s">
        <v>19</v>
      </c>
      <c r="J10" s="56" t="s">
        <v>49</v>
      </c>
      <c r="K10" s="57"/>
    </row>
    <row r="11" spans="1:11" ht="5.25" customHeight="1">
      <c r="A11" s="58"/>
      <c r="B11" s="59"/>
      <c r="C11" s="59"/>
      <c r="D11" s="60"/>
      <c r="E11" s="58"/>
      <c r="F11" s="59"/>
      <c r="G11" s="59"/>
      <c r="H11" s="60"/>
      <c r="I11" s="61"/>
      <c r="J11" s="61"/>
      <c r="K11" s="60"/>
    </row>
    <row r="12" spans="1:11" s="15" customFormat="1" ht="19.5" customHeight="1">
      <c r="A12" s="87" t="s">
        <v>56</v>
      </c>
      <c r="B12" s="90" t="s">
        <v>58</v>
      </c>
      <c r="C12" s="91"/>
      <c r="D12" s="102" t="s">
        <v>15</v>
      </c>
      <c r="E12" s="102"/>
      <c r="F12" s="102"/>
      <c r="G12" s="102"/>
      <c r="H12" s="99" t="s">
        <v>16</v>
      </c>
      <c r="I12" s="100"/>
      <c r="J12" s="100"/>
      <c r="K12" s="101"/>
    </row>
    <row r="13" spans="1:11" s="21" customFormat="1" ht="19.5" customHeight="1">
      <c r="A13" s="88"/>
      <c r="B13" s="92"/>
      <c r="C13" s="93"/>
      <c r="D13" s="38" t="str">
        <f>Loesung!C66</f>
        <v>%</v>
      </c>
      <c r="E13" s="35" t="s">
        <v>27</v>
      </c>
      <c r="F13" s="35" t="str">
        <f>Loesung!E66</f>
        <v>€</v>
      </c>
      <c r="G13" s="35" t="s">
        <v>27</v>
      </c>
      <c r="H13" s="38" t="str">
        <f>Loesung!G66</f>
        <v>%</v>
      </c>
      <c r="I13" s="35" t="s">
        <v>27</v>
      </c>
      <c r="J13" s="36" t="str">
        <f>Loesung!I66</f>
        <v>€</v>
      </c>
      <c r="K13" s="35" t="s">
        <v>27</v>
      </c>
    </row>
    <row r="14" spans="1:11" ht="26.25" customHeight="1">
      <c r="A14" s="62" t="s">
        <v>28</v>
      </c>
      <c r="B14" s="80" t="str">
        <f>Loesung!B67</f>
        <v>Bruttogehalt:</v>
      </c>
      <c r="C14" s="81"/>
      <c r="D14" s="63"/>
      <c r="E14" s="63"/>
      <c r="F14" s="64">
        <f>Loesung!E67</f>
        <v>4600</v>
      </c>
      <c r="G14" s="65"/>
      <c r="H14" s="66">
        <f>Loesung!G67</f>
        <v>0</v>
      </c>
      <c r="I14" s="65"/>
      <c r="J14" s="67">
        <f>Loesung!I67</f>
        <v>4600</v>
      </c>
      <c r="K14" s="65"/>
    </row>
    <row r="15" spans="1:11" ht="26.25" customHeight="1">
      <c r="A15" s="62" t="s">
        <v>29</v>
      </c>
      <c r="B15" s="80" t="str">
        <f>Loesung!B68</f>
        <v>+ vL-AG</v>
      </c>
      <c r="C15" s="81"/>
      <c r="D15" s="68"/>
      <c r="E15" s="68"/>
      <c r="F15" s="22"/>
      <c r="G15" s="65"/>
      <c r="H15" s="68"/>
      <c r="I15" s="65"/>
      <c r="J15" s="22"/>
      <c r="K15" s="65"/>
    </row>
    <row r="16" spans="1:11" ht="26.25" customHeight="1">
      <c r="A16" s="62" t="s">
        <v>30</v>
      </c>
      <c r="B16" s="80" t="str">
        <f>Loesung!B69</f>
        <v>= st + sv Gehalt</v>
      </c>
      <c r="C16" s="81"/>
      <c r="D16" s="68"/>
      <c r="E16" s="69">
        <f>IF(D16="","",IF(D16=Loesung!C69,Loesung!D69,0))</f>
      </c>
      <c r="F16" s="22"/>
      <c r="G16" s="65">
        <f>IF(F16="","",IF(F16=Loesung!E69,Loesung!F69,0))</f>
      </c>
      <c r="H16" s="68"/>
      <c r="I16" s="65"/>
      <c r="J16" s="22"/>
      <c r="K16" s="65">
        <f>IF(J16="","",IF(J16=Loesung!I69,Loesung!J69,0))</f>
      </c>
    </row>
    <row r="17" spans="1:11" ht="26.25" customHeight="1">
      <c r="A17" s="62" t="s">
        <v>31</v>
      </c>
      <c r="B17" s="80" t="str">
        <f>Loesung!B70</f>
        <v>- Lohnsteuer</v>
      </c>
      <c r="C17" s="81"/>
      <c r="D17" s="68"/>
      <c r="E17" s="70" t="s">
        <v>51</v>
      </c>
      <c r="F17" s="64">
        <f>Loesung!E70</f>
        <v>908</v>
      </c>
      <c r="G17" s="65"/>
      <c r="H17" s="68"/>
      <c r="I17" s="65"/>
      <c r="J17" s="67">
        <f>Loesung!I70</f>
        <v>908</v>
      </c>
      <c r="K17" s="65"/>
    </row>
    <row r="18" spans="1:11" ht="26.25" customHeight="1">
      <c r="A18" s="62" t="s">
        <v>32</v>
      </c>
      <c r="B18" s="80" t="str">
        <f>Loesung!B71</f>
        <v>- Soli</v>
      </c>
      <c r="C18" s="81"/>
      <c r="D18" s="20"/>
      <c r="E18" s="65">
        <f>IF(D18="","",IF(D18=Loesung!C71,Loesung!D71,0))</f>
      </c>
      <c r="F18" s="19"/>
      <c r="G18" s="65">
        <f>IF(F18="","",IF(F18=Loesung!E71,Loesung!F71,0))</f>
      </c>
      <c r="H18" s="20"/>
      <c r="I18" s="65">
        <f>IF(H18="","",IF(H18=Loesung!G71,Loesung!H71,0))</f>
      </c>
      <c r="J18" s="19"/>
      <c r="K18" s="65">
        <f>IF(J18="","",IF(J18=Loesung!I71,Loesung!J71,0))</f>
      </c>
    </row>
    <row r="19" spans="1:11" ht="26.25" customHeight="1">
      <c r="A19" s="62" t="s">
        <v>33</v>
      </c>
      <c r="B19" s="80" t="str">
        <f>Loesung!B72</f>
        <v>- KiSt.</v>
      </c>
      <c r="C19" s="81"/>
      <c r="D19" s="14"/>
      <c r="E19" s="65">
        <f>IF(D19="","",IF(D19=Loesung!C72,Loesung!D72,0))</f>
      </c>
      <c r="F19" s="19"/>
      <c r="G19" s="65">
        <f>IF(F19="","",IF(F19=Loesung!E72,Loesung!F72,0))</f>
      </c>
      <c r="H19" s="14"/>
      <c r="I19" s="65">
        <f>IF(H19="","",IF(H19=Loesung!G72,Loesung!H72,0))</f>
      </c>
      <c r="J19" s="19"/>
      <c r="K19" s="65">
        <f>IF(J19="","",IF(J19=Loesung!I72,Loesung!J72,0))</f>
      </c>
    </row>
    <row r="20" spans="1:11" ht="26.25" customHeight="1">
      <c r="A20" s="62" t="s">
        <v>34</v>
      </c>
      <c r="B20" s="80" t="str">
        <f>Loesung!B73</f>
        <v>- KV</v>
      </c>
      <c r="C20" s="81"/>
      <c r="D20" s="14"/>
      <c r="E20" s="65">
        <f>IF(D20="","",IF(D20=Loesung!C73,Loesung!D73,0))</f>
      </c>
      <c r="F20" s="19"/>
      <c r="G20" s="65">
        <f>IF(F20="","",IF(F20=Loesung!E73,Loesung!F73,0))</f>
      </c>
      <c r="H20" s="14"/>
      <c r="I20" s="65">
        <f>IF(H20="","",IF(H20=Loesung!G73,Loesung!H73,0))</f>
      </c>
      <c r="J20" s="19"/>
      <c r="K20" s="65">
        <f>IF(J20="","",IF(J20=Loesung!I73,Loesung!J73,0))</f>
      </c>
    </row>
    <row r="21" spans="1:11" ht="26.25" customHeight="1">
      <c r="A21" s="62" t="s">
        <v>35</v>
      </c>
      <c r="B21" s="80" t="str">
        <f>Loesung!B74</f>
        <v>- RV</v>
      </c>
      <c r="C21" s="81"/>
      <c r="D21" s="14"/>
      <c r="E21" s="65">
        <f>IF(D21="","",IF(D21=Loesung!C74,Loesung!D74,0))</f>
      </c>
      <c r="F21" s="19"/>
      <c r="G21" s="65">
        <f>IF(F21="","",IF(F21=Loesung!E74,Loesung!F74,0))</f>
      </c>
      <c r="H21" s="14"/>
      <c r="I21" s="65">
        <f>IF(H21="","",IF(H21=Loesung!G74,Loesung!H74,0))</f>
      </c>
      <c r="J21" s="19"/>
      <c r="K21" s="65">
        <f>IF(J21="","",IF(J21=Loesung!I74,Loesung!J74,0))</f>
      </c>
    </row>
    <row r="22" spans="1:11" ht="26.25" customHeight="1">
      <c r="A22" s="62" t="s">
        <v>36</v>
      </c>
      <c r="B22" s="80" t="str">
        <f>Loesung!B75</f>
        <v>- AV</v>
      </c>
      <c r="C22" s="81"/>
      <c r="D22" s="14"/>
      <c r="E22" s="65">
        <f>IF(D22="","",IF(D22=Loesung!C75,Loesung!D75,0))</f>
      </c>
      <c r="F22" s="19"/>
      <c r="G22" s="65">
        <f>IF(F22="","",IF(F22=Loesung!E75,Loesung!F75,0))</f>
      </c>
      <c r="H22" s="14"/>
      <c r="I22" s="65">
        <f>IF(H22="","",IF(H22=Loesung!G75,Loesung!H75,0))</f>
      </c>
      <c r="J22" s="19"/>
      <c r="K22" s="65">
        <f>IF(J22="","",IF(J22=Loesung!I75,Loesung!J75,0))</f>
      </c>
    </row>
    <row r="23" spans="1:11" ht="26.25" customHeight="1">
      <c r="A23" s="62" t="s">
        <v>37</v>
      </c>
      <c r="B23" s="80" t="str">
        <f>Loesung!B76</f>
        <v>- PV</v>
      </c>
      <c r="C23" s="81"/>
      <c r="D23" s="71"/>
      <c r="E23" s="65">
        <f>IF(D23="","",IF(D23=Loesung!C76,Loesung!D76,0))</f>
      </c>
      <c r="F23" s="19"/>
      <c r="G23" s="65">
        <f>IF(F23="","",IF(F23=Loesung!E76,Loesung!F76,0))</f>
      </c>
      <c r="H23" s="71"/>
      <c r="I23" s="65">
        <f>IF(H23="","",IF(H23=Loesung!G76,Loesung!H76,0))</f>
      </c>
      <c r="J23" s="19"/>
      <c r="K23" s="65">
        <f>IF(J23="","",IF(J23=Loesung!I76,Loesung!J76,0))</f>
      </c>
    </row>
    <row r="24" spans="1:11" ht="26.25" customHeight="1">
      <c r="A24" s="62" t="s">
        <v>38</v>
      </c>
      <c r="B24" s="80" t="str">
        <f>Loesung!B77</f>
        <v>= Nettogehalt</v>
      </c>
      <c r="C24" s="81"/>
      <c r="D24" s="72"/>
      <c r="E24" s="65">
        <f>IF(D24="","",IF(D24=Loesung!C77,Loesung!D77,0))</f>
      </c>
      <c r="F24" s="19"/>
      <c r="G24" s="65">
        <f>IF(F24="","",IF(F24=Loesung!E77,Loesung!F77,0))</f>
      </c>
      <c r="H24" s="72"/>
      <c r="I24" s="65"/>
      <c r="J24" s="19"/>
      <c r="K24" s="65">
        <f>IF(J24="","",IF(J24=Loesung!I77,Loesung!J77,0))</f>
      </c>
    </row>
    <row r="25" spans="1:11" ht="26.25" customHeight="1">
      <c r="A25" s="62" t="s">
        <v>39</v>
      </c>
      <c r="B25" s="80" t="str">
        <f>Loesung!B78</f>
        <v>- vS</v>
      </c>
      <c r="C25" s="81"/>
      <c r="D25" s="72"/>
      <c r="E25" s="65">
        <f>IF(D25="","",IF(D25=Loesung!C78,Loesung!D78,0))</f>
      </c>
      <c r="F25" s="19"/>
      <c r="G25" s="65">
        <f>IF(F25="","",IF(F25=Loesung!E78,Loesung!F78,0))</f>
      </c>
      <c r="H25" s="72"/>
      <c r="I25" s="65"/>
      <c r="J25" s="19"/>
      <c r="K25" s="65">
        <f>IF(J25="","",IF(J25=Loesung!I78,Loesung!J78,0))</f>
      </c>
    </row>
    <row r="26" spans="1:11" ht="26.25" customHeight="1">
      <c r="A26" s="62" t="s">
        <v>40</v>
      </c>
      <c r="B26" s="80" t="str">
        <f>Loesung!B80</f>
        <v>= Überweisung</v>
      </c>
      <c r="C26" s="81"/>
      <c r="D26" s="72"/>
      <c r="E26" s="65">
        <f>IF(D26="","",IF(D26=Loesung!C80,Loesung!D80,0))</f>
      </c>
      <c r="F26" s="19"/>
      <c r="G26" s="65">
        <f>IF(F26="","",IF(F26=Loesung!E80,Loesung!F80,0))</f>
      </c>
      <c r="H26" s="72"/>
      <c r="I26" s="65"/>
      <c r="J26" s="19"/>
      <c r="K26" s="65">
        <f>IF(J26="","",IF(J26=Loesung!I80,Loesung!J80,0))</f>
      </c>
    </row>
    <row r="27" spans="1:11" ht="6.7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26.25" customHeight="1">
      <c r="A28" s="94" t="s">
        <v>41</v>
      </c>
      <c r="B28" s="95"/>
      <c r="C28" s="96"/>
      <c r="D28" s="97"/>
      <c r="E28" s="98"/>
      <c r="F28" s="94" t="s">
        <v>42</v>
      </c>
      <c r="G28" s="95"/>
      <c r="H28" s="103"/>
      <c r="I28" s="103"/>
      <c r="J28" s="34" t="s">
        <v>44</v>
      </c>
      <c r="K28" s="37">
        <f>IF(G2=0,"",IF(J2&gt;=87.5%,1,IF(J2&gt;=75%,2,IF(J2&gt;=65%,3,IF(J2&gt;=45%,4,IF(J2&gt;=30%,5,6))))))</f>
      </c>
    </row>
    <row r="29" ht="30" customHeight="1">
      <c r="I29" s="39"/>
    </row>
  </sheetData>
  <sheetProtection password="EA72" sheet="1"/>
  <mergeCells count="41">
    <mergeCell ref="H28:I28"/>
    <mergeCell ref="B22:C22"/>
    <mergeCell ref="I7:I9"/>
    <mergeCell ref="B26:C26"/>
    <mergeCell ref="B12:C13"/>
    <mergeCell ref="A7:A8"/>
    <mergeCell ref="A28:B28"/>
    <mergeCell ref="C28:E28"/>
    <mergeCell ref="B21:C21"/>
    <mergeCell ref="B9:D10"/>
    <mergeCell ref="D12:G12"/>
    <mergeCell ref="F28:G28"/>
    <mergeCell ref="B19:C19"/>
    <mergeCell ref="E5:E6"/>
    <mergeCell ref="F5:H6"/>
    <mergeCell ref="A5:A6"/>
    <mergeCell ref="B5:D6"/>
    <mergeCell ref="B23:C23"/>
    <mergeCell ref="B17:C17"/>
    <mergeCell ref="B18:C18"/>
    <mergeCell ref="H12:K12"/>
    <mergeCell ref="J5:K6"/>
    <mergeCell ref="J7:K9"/>
    <mergeCell ref="A12:A13"/>
    <mergeCell ref="I5:I6"/>
    <mergeCell ref="B24:C24"/>
    <mergeCell ref="B25:C25"/>
    <mergeCell ref="B15:C15"/>
    <mergeCell ref="B16:C16"/>
    <mergeCell ref="B20:C20"/>
    <mergeCell ref="E9:E10"/>
    <mergeCell ref="E7:E8"/>
    <mergeCell ref="B7:D8"/>
    <mergeCell ref="F7:H8"/>
    <mergeCell ref="H2:I2"/>
    <mergeCell ref="B14:C14"/>
    <mergeCell ref="A4:D4"/>
    <mergeCell ref="E4:H4"/>
    <mergeCell ref="I4:K4"/>
    <mergeCell ref="A9:A10"/>
    <mergeCell ref="F9:H10"/>
  </mergeCells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5" r:id="rId2"/>
  <headerFooter alignWithMargins="0">
    <oddHeader>&amp;C&amp;8Aufgaben zur Mathematik</oddHeader>
    <oddFooter>&amp;C&amp;8www.matheaktiv.de</oddFooter>
  </headerFooter>
  <ignoredErrors>
    <ignoredError sqref="F17 H14 K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5:K81"/>
  <sheetViews>
    <sheetView showGridLines="0" showRowColHeaders="0" showZeros="0" showOutlineSymbols="0" zoomScale="145" zoomScaleNormal="145" zoomScalePageLayoutView="0" workbookViewId="0" topLeftCell="A1">
      <pane ySplit="30" topLeftCell="A62" activePane="bottomLeft" state="frozen"/>
      <selection pane="topLeft" activeCell="A1" sqref="A1"/>
      <selection pane="bottomLeft" activeCell="A1" sqref="A1"/>
    </sheetView>
  </sheetViews>
  <sheetFormatPr defaultColWidth="10.00390625" defaultRowHeight="23.25" customHeight="1"/>
  <cols>
    <col min="1" max="2" width="10.00390625" style="41" customWidth="1"/>
    <col min="3" max="3" width="10.00390625" style="43" customWidth="1"/>
    <col min="4" max="4" width="10.00390625" style="44" customWidth="1"/>
    <col min="5" max="5" width="13.8515625" style="45" customWidth="1"/>
    <col min="6" max="6" width="10.00390625" style="46" customWidth="1"/>
    <col min="7" max="8" width="10.00390625" style="47" customWidth="1"/>
    <col min="9" max="9" width="16.7109375" style="45" customWidth="1"/>
    <col min="10" max="10" width="10.00390625" style="42" customWidth="1"/>
    <col min="11" max="16384" width="10.00390625" style="41" customWidth="1"/>
  </cols>
  <sheetData>
    <row r="65" spans="3:9" ht="23.25" customHeight="1">
      <c r="C65" s="104" t="s">
        <v>15</v>
      </c>
      <c r="D65" s="104"/>
      <c r="E65" s="104"/>
      <c r="F65" s="42"/>
      <c r="G65" s="104" t="s">
        <v>16</v>
      </c>
      <c r="H65" s="104"/>
      <c r="I65" s="104"/>
    </row>
    <row r="66" spans="3:9" ht="23.25" customHeight="1">
      <c r="C66" s="43" t="s">
        <v>13</v>
      </c>
      <c r="E66" s="45" t="s">
        <v>14</v>
      </c>
      <c r="G66" s="43" t="s">
        <v>13</v>
      </c>
      <c r="I66" s="45" t="s">
        <v>14</v>
      </c>
    </row>
    <row r="67" spans="2:9" ht="23.25" customHeight="1">
      <c r="B67" s="41" t="s">
        <v>0</v>
      </c>
      <c r="C67" s="48"/>
      <c r="D67" s="49"/>
      <c r="E67" s="45">
        <v>4600</v>
      </c>
      <c r="H67" s="49"/>
      <c r="I67" s="50">
        <f>E67</f>
        <v>4600</v>
      </c>
    </row>
    <row r="68" spans="2:9" ht="23.25" customHeight="1">
      <c r="B68" s="51" t="s">
        <v>1</v>
      </c>
      <c r="C68" s="48"/>
      <c r="D68" s="49"/>
      <c r="E68" s="45">
        <v>20</v>
      </c>
      <c r="H68" s="49"/>
      <c r="I68" s="50">
        <v>20</v>
      </c>
    </row>
    <row r="69" spans="2:10" ht="23.25" customHeight="1">
      <c r="B69" s="51" t="s">
        <v>2</v>
      </c>
      <c r="C69" s="48"/>
      <c r="D69" s="49"/>
      <c r="E69" s="45">
        <f>E68+E67</f>
        <v>4620</v>
      </c>
      <c r="F69" s="46">
        <v>1</v>
      </c>
      <c r="H69" s="49"/>
      <c r="I69" s="50">
        <f>I68+I67</f>
        <v>4620</v>
      </c>
      <c r="J69" s="42">
        <v>1</v>
      </c>
    </row>
    <row r="70" spans="2:9" ht="23.25" customHeight="1">
      <c r="B70" s="51" t="s">
        <v>24</v>
      </c>
      <c r="D70" s="49"/>
      <c r="E70" s="45">
        <v>908</v>
      </c>
      <c r="H70" s="49"/>
      <c r="I70" s="50">
        <f>E70</f>
        <v>908</v>
      </c>
    </row>
    <row r="71" spans="2:10" ht="23.25" customHeight="1">
      <c r="B71" s="51" t="s">
        <v>3</v>
      </c>
      <c r="C71" s="52">
        <v>0.055</v>
      </c>
      <c r="D71" s="49">
        <v>1</v>
      </c>
      <c r="E71" s="45">
        <f>C71*E70</f>
        <v>49.94</v>
      </c>
      <c r="F71" s="46">
        <v>1</v>
      </c>
      <c r="G71" s="52">
        <v>0.055</v>
      </c>
      <c r="H71" s="49">
        <v>1</v>
      </c>
      <c r="I71" s="45">
        <f>G71*I70</f>
        <v>49.94</v>
      </c>
      <c r="J71" s="42">
        <v>1</v>
      </c>
    </row>
    <row r="72" spans="2:10" ht="23.25" customHeight="1">
      <c r="B72" s="51" t="s">
        <v>4</v>
      </c>
      <c r="C72" s="52">
        <v>0.08</v>
      </c>
      <c r="D72" s="49">
        <v>1</v>
      </c>
      <c r="E72" s="45">
        <f>C72*E70</f>
        <v>72.64</v>
      </c>
      <c r="F72" s="46">
        <v>1</v>
      </c>
      <c r="G72" s="52">
        <v>0.09</v>
      </c>
      <c r="H72" s="49">
        <v>1</v>
      </c>
      <c r="I72" s="45">
        <f>G72*I70</f>
        <v>81.72</v>
      </c>
      <c r="J72" s="42">
        <v>1</v>
      </c>
    </row>
    <row r="73" spans="2:10" ht="23.25" customHeight="1">
      <c r="B73" s="51" t="s">
        <v>5</v>
      </c>
      <c r="C73" s="52">
        <v>0.084</v>
      </c>
      <c r="D73" s="49">
        <v>1</v>
      </c>
      <c r="E73" s="45">
        <f>C73*4350</f>
        <v>365.40000000000003</v>
      </c>
      <c r="F73" s="46">
        <v>1</v>
      </c>
      <c r="G73" s="52">
        <v>0.084</v>
      </c>
      <c r="H73" s="49">
        <v>1</v>
      </c>
      <c r="I73" s="45">
        <f>G73*4350</f>
        <v>365.40000000000003</v>
      </c>
      <c r="J73" s="42">
        <v>1</v>
      </c>
    </row>
    <row r="74" spans="2:10" ht="23.25" customHeight="1">
      <c r="B74" s="51" t="s">
        <v>6</v>
      </c>
      <c r="C74" s="52">
        <v>0.0935</v>
      </c>
      <c r="D74" s="49">
        <v>1</v>
      </c>
      <c r="E74" s="45">
        <f>C74*$E$69</f>
        <v>431.97</v>
      </c>
      <c r="F74" s="46">
        <v>1</v>
      </c>
      <c r="G74" s="52">
        <v>0.0935</v>
      </c>
      <c r="H74" s="49">
        <v>1</v>
      </c>
      <c r="I74" s="45">
        <f>G74*$E$69</f>
        <v>431.97</v>
      </c>
      <c r="J74" s="42">
        <v>1</v>
      </c>
    </row>
    <row r="75" spans="2:10" ht="23.25" customHeight="1">
      <c r="B75" s="51" t="s">
        <v>7</v>
      </c>
      <c r="C75" s="52">
        <v>0.015</v>
      </c>
      <c r="D75" s="49">
        <v>1</v>
      </c>
      <c r="E75" s="45">
        <f>C75*$E$69</f>
        <v>69.3</v>
      </c>
      <c r="F75" s="46">
        <v>1</v>
      </c>
      <c r="G75" s="52">
        <v>0.015</v>
      </c>
      <c r="H75" s="49">
        <v>1</v>
      </c>
      <c r="I75" s="45">
        <f>G75*$E$69</f>
        <v>69.3</v>
      </c>
      <c r="J75" s="42">
        <v>1</v>
      </c>
    </row>
    <row r="76" spans="2:10" ht="23.25" customHeight="1">
      <c r="B76" s="51" t="s">
        <v>8</v>
      </c>
      <c r="C76" s="52">
        <v>0.014</v>
      </c>
      <c r="D76" s="49">
        <v>1</v>
      </c>
      <c r="E76" s="45">
        <f>C76*4350</f>
        <v>60.9</v>
      </c>
      <c r="F76" s="46">
        <v>1</v>
      </c>
      <c r="G76" s="52">
        <v>0.014</v>
      </c>
      <c r="H76" s="49">
        <v>1</v>
      </c>
      <c r="I76" s="45">
        <f>G76*4350</f>
        <v>60.9</v>
      </c>
      <c r="J76" s="42">
        <v>1</v>
      </c>
    </row>
    <row r="77" spans="2:10" ht="23.25" customHeight="1">
      <c r="B77" s="51" t="s">
        <v>9</v>
      </c>
      <c r="C77" s="48"/>
      <c r="D77" s="49"/>
      <c r="E77" s="45">
        <f>E69-SUM(E70:E76)</f>
        <v>2661.8499999999995</v>
      </c>
      <c r="F77" s="46">
        <v>1</v>
      </c>
      <c r="H77" s="49"/>
      <c r="I77" s="45">
        <f>I69-SUM(I70:I76)</f>
        <v>2652.7699999999995</v>
      </c>
      <c r="J77" s="42">
        <v>1</v>
      </c>
    </row>
    <row r="78" spans="2:10" ht="23.25" customHeight="1">
      <c r="B78" s="51" t="s">
        <v>10</v>
      </c>
      <c r="C78" s="48"/>
      <c r="D78" s="49"/>
      <c r="E78" s="45">
        <v>40</v>
      </c>
      <c r="F78" s="46">
        <v>1</v>
      </c>
      <c r="H78" s="49"/>
      <c r="I78" s="50">
        <v>40</v>
      </c>
      <c r="J78" s="42">
        <v>1</v>
      </c>
    </row>
    <row r="79" spans="2:9" ht="23.25" customHeight="1">
      <c r="B79" s="51" t="s">
        <v>11</v>
      </c>
      <c r="C79" s="48"/>
      <c r="D79" s="49"/>
      <c r="H79" s="49"/>
      <c r="I79" s="50"/>
    </row>
    <row r="80" spans="2:10" ht="23.25" customHeight="1">
      <c r="B80" s="51" t="s">
        <v>12</v>
      </c>
      <c r="C80" s="48"/>
      <c r="D80" s="49"/>
      <c r="E80" s="45">
        <f>E77-E78-E79</f>
        <v>2621.8499999999995</v>
      </c>
      <c r="F80" s="46">
        <v>1</v>
      </c>
      <c r="H80" s="49"/>
      <c r="I80" s="45">
        <f>I77-I78-I79</f>
        <v>2612.7699999999995</v>
      </c>
      <c r="J80" s="42">
        <v>1</v>
      </c>
    </row>
    <row r="81" spans="3:11" ht="23.25" customHeight="1">
      <c r="C81" s="53"/>
      <c r="D81" s="54">
        <f>SUM(D67:D80)</f>
        <v>6</v>
      </c>
      <c r="E81" s="54"/>
      <c r="F81" s="54">
        <f>SUM(F67:F80)</f>
        <v>10</v>
      </c>
      <c r="G81" s="54"/>
      <c r="H81" s="54">
        <f>SUM(H67:H80)</f>
        <v>6</v>
      </c>
      <c r="I81" s="54"/>
      <c r="J81" s="54">
        <f>SUM(J67:J80)</f>
        <v>10</v>
      </c>
      <c r="K81" s="42">
        <f>SUM(D81:J81)</f>
        <v>32</v>
      </c>
    </row>
  </sheetData>
  <sheetProtection password="EA72" sheet="1"/>
  <mergeCells count="2">
    <mergeCell ref="C65:E65"/>
    <mergeCell ref="G65:I65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 Danese</cp:lastModifiedBy>
  <cp:lastPrinted>2017-05-03T08:17:26Z</cp:lastPrinted>
  <dcterms:created xsi:type="dcterms:W3CDTF">2013-04-17T12:58:21Z</dcterms:created>
  <dcterms:modified xsi:type="dcterms:W3CDTF">2017-05-03T08:36:20Z</dcterms:modified>
  <cp:category/>
  <cp:version/>
  <cp:contentType/>
  <cp:contentStatus/>
</cp:coreProperties>
</file>